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reedom Calculator" sheetId="1" state="visible" r:id="rId3"/>
    <sheet name="Monthly Cash Flow" sheetId="2" state="visible" r:id="rId4"/>
  </sheets>
  <definedNames>
    <definedName function="false" hidden="false" localSheetId="0" name="_xlnm.Print_Area" vbProcedure="false">'Freedom Calculator'!$A$1:$F$19</definedName>
    <definedName function="false" hidden="false" localSheetId="1" name="_xlnm.Print_Area" vbProcedure="false">'Monthly Cash Flow'!$A$1:$N$10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<sst xmlns="http://schemas.openxmlformats.org/spreadsheetml/2006/main" count="57" uniqueCount="55">
  <si>
    <t xml:space="preserve">FITNESS 48 — FREEDOM CALCULATOR</t>
  </si>
  <si>
    <t xml:space="preserve">Your revenue. Your clients. Your freedom.</t>
  </si>
  <si>
    <t xml:space="preserve">TRAINING INPUTS</t>
  </si>
  <si>
    <t xml:space="preserve">VALUE</t>
  </si>
  <si>
    <t xml:space="preserve">ANNUAL COMPARISON</t>
  </si>
  <si>
    <t xml:space="preserve">BIG BOX (60% Split)</t>
  </si>
  <si>
    <t xml:space="preserve">FITNESS 48 (Freedom)</t>
  </si>
  <si>
    <t xml:space="preserve">Avg Session Rate ($)</t>
  </si>
  <si>
    <t xml:space="preserve">Annual Gross Revenue</t>
  </si>
  <si>
    <t xml:space="preserve">Sessions Per Week</t>
  </si>
  <si>
    <t xml:space="preserve">Facility Cost (Rent / Split)</t>
  </si>
  <si>
    <t xml:space="preserve">Weeks Per Year</t>
  </si>
  <si>
    <t xml:space="preserve">Monthly Expenses (×12)</t>
  </si>
  <si>
    <t xml:space="preserve">Number of Active Clients</t>
  </si>
  <si>
    <t xml:space="preserve">Pre-Tax Net Income</t>
  </si>
  <si>
    <t xml:space="preserve">Self-Employment Tax</t>
  </si>
  <si>
    <t xml:space="preserve">MONTHLY EXPENSES</t>
  </si>
  <si>
    <t xml:space="preserve">AMOUNT</t>
  </si>
  <si>
    <t xml:space="preserve">Income Tax</t>
  </si>
  <si>
    <t xml:space="preserve">Liability Insurance</t>
  </si>
  <si>
    <t xml:space="preserve">Annual After-Tax Income</t>
  </si>
  <si>
    <t xml:space="preserve">Marketing &amp; Advertising</t>
  </si>
  <si>
    <t xml:space="preserve">Monthly Take Home</t>
  </si>
  <si>
    <t xml:space="preserve">Continuing Education</t>
  </si>
  <si>
    <t xml:space="preserve">Equipment / Supplies</t>
  </si>
  <si>
    <t xml:space="preserve">YOUR ANNUAL INCREASE WITH F48</t>
  </si>
  <si>
    <t xml:space="preserve">Business License &amp; Fees</t>
  </si>
  <si>
    <t xml:space="preserve">Total Monthly Expenses</t>
  </si>
  <si>
    <t xml:space="preserve">Per-Client Rent (Monthly)</t>
  </si>
  <si>
    <t xml:space="preserve">Effective Rent % of Revenue</t>
  </si>
  <si>
    <t xml:space="preserve">TAX ESTIMATION</t>
  </si>
  <si>
    <t xml:space="preserve">RATE</t>
  </si>
  <si>
    <t xml:space="preserve">Self-Employment Tax Rate</t>
  </si>
  <si>
    <t xml:space="preserve">Quarterly Estimated Tax Payment</t>
  </si>
  <si>
    <t xml:space="preserve">Estimated Income Tax Rate</t>
  </si>
  <si>
    <t xml:space="preserve">FITNESS 48 — 12-MONTH CASH FLOW PROJECTION</t>
  </si>
  <si>
    <t xml:space="preserve">CATEGORY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</si>
  <si>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</si>
  <si>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</si>
  <si>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</si>
  <si>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</si>
  <si>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</si>
  <si>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</si>
  <si>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</si>
  <si>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</si>
  <si>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</si>
  <si>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</si>
  <si>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</si>
  <si>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</si>
  <si>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ANNUAL</t>
  </si>
  <si>
    <t xml:space="preserve">Gross Revenue</t>
  </si>
  <si>
    <t xml:space="preserve">Facility Rent</t>
  </si>
  <si>
    <t xml:space="preserve">Monthly Expenses</t>
  </si>
  <si>
    <t xml:space="preserve">Pre-Tax Income</t>
  </si>
  <si>
    <t xml:space="preserve">Net After-Tax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</si>
</sst>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$#,##0;&quot;($&quot;#,##0\);\-"/>
    <numFmt numFmtId="166" formatCode="0.0%"/>
  </numFmts>
  <fonts count="18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18181B"/>
      <name val="Cambria"/>
      <family val="0"/>
      <charset val="1"/>
    </font>
    <font>
      <i val="true"/>
      <sz val="10"/>
      <color rgb="FF71717A"/>
      <name val="Cambria"/>
      <family val="0"/>
      <charset val="1"/>
    </font>
    <font>
      <b val="true"/>
      <sz val="11"/>
      <color rgb="FF000000"/>
      <name val="Cambria"/>
      <family val="0"/>
      <charset val="1"/>
    </font>
    <font>
      <b val="true"/>
      <sz val="12"/>
      <color rgb="FFFFFFFF"/>
      <name val="Cambria"/>
      <family val="0"/>
      <charset val="1"/>
    </font>
    <font>
      <b val="true"/>
      <sz val="11"/>
      <name val="Cambria"/>
      <family val="0"/>
      <charset val="1"/>
    </font>
    <font>
      <sz val="11"/>
      <color rgb="FF0000FF"/>
      <name val="Cambria"/>
      <family val="0"/>
      <charset val="1"/>
    </font>
    <font>
      <sz val="11"/>
      <color rgb="FF000000"/>
      <name val="Cambria"/>
      <family val="0"/>
      <charset val="1"/>
    </font>
    <font>
      <b val="true"/>
      <sz val="12"/>
      <name val="Cambria"/>
      <family val="0"/>
      <charset val="1"/>
    </font>
    <font>
      <b val="true"/>
      <sz val="12"/>
      <color rgb="FF18181B"/>
      <name val="Cambria"/>
      <family val="0"/>
      <charset val="1"/>
    </font>
    <font>
      <b val="true"/>
      <sz val="14"/>
      <color rgb="FF008000"/>
      <name val="Cambria"/>
      <family val="0"/>
      <charset val="1"/>
    </font>
    <font>
      <b val="true"/>
      <sz val="11"/>
      <color rgb="FFFFFFFF"/>
      <name val="Cambria"/>
      <family val="0"/>
      <charset val="1"/>
    </font>
    <font>
      <b val="true"/>
      <sz val="11"/>
      <color rgb="FFB91C1C"/>
      <name val="Cambria"/>
      <family val="0"/>
      <charset val="1"/>
    </font>
    <font>
      <b val="true"/>
      <sz val="12"/>
      <color rgb="FFB91C1C"/>
      <name val="Cambria"/>
      <family val="0"/>
      <charset val="1"/>
    </font>
    <font>
      <b val="true"/>
      <sz val="16"/>
      <color rgb="FF18181B"/>
      <name val="Cambria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4ECDC4"/>
        <bgColor rgb="FF99CCFF"/>
      </patternFill>
    </fill>
    <fill>
      <patternFill patternType="solid">
        <fgColor rgb="FF18181B"/>
        <bgColor rgb="FF000000"/>
      </patternFill>
    </fill>
    <fill>
      <patternFill patternType="solid">
        <fgColor rgb="FFF0FDFA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DCFCE7"/>
        </patternFill>
      </fill>
    </dxf>
    <dxf>
      <fill>
        <patternFill>
          <bgColor rgb="FFFEE2E2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1717A"/>
      <rgbColor rgb="FF9999FF"/>
      <rgbColor rgb="FF993366"/>
      <rgbColor rgb="FFF0FDFA"/>
      <rgbColor rgb="FFDCFCE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EE2E2"/>
      <rgbColor rgb="FF3366FF"/>
      <rgbColor rgb="FF4ECDC4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8181B"/>
      <rgbColor rgb="FF333300"/>
      <rgbColor rgb="FFB91C1C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32"/>
    <col collapsed="false" customWidth="true" hidden="false" outlineLevel="0" max="2" min="2" style="0" width="18"/>
    <col collapsed="false" customWidth="true" hidden="false" outlineLevel="0" max="3" min="3" style="0" width="4"/>
    <col collapsed="false" customWidth="true" hidden="false" outlineLevel="0" max="4" min="4" style="0" width="28"/>
    <col collapsed="false" customWidth="true" hidden="false" outlineLevel="0" max="6" min="5" style="0" width="22"/>
  </cols>
  <sheetData>
    <row r="1" customFormat="false" ht="36" hidden="false" customHeight="true" outlineLevel="0" collapsed="false">
      <c r="A1" s="1" t="s">
        <v>0</v>
      </c>
      <c r="B1" s="1"/>
      <c r="C1" s="1"/>
      <c r="D1" s="1"/>
      <c r="E1" s="1"/>
      <c r="F1" s="1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</row>
    <row r="4" customFormat="false" ht="15" hidden="false" customHeight="false" outlineLevel="0" collapsed="false">
      <c r="A4" s="3" t="s">
        <v>2</v>
      </c>
      <c r="B4" s="3" t="s">
        <v>3</v>
      </c>
      <c r="D4" s="4" t="s">
        <v>4</v>
      </c>
      <c r="E4" s="4" t="s">
        <v>5</v>
      </c>
      <c r="F4" s="3" t="s">
        <v>6</v>
      </c>
    </row>
    <row r="5" customFormat="false" ht="15" hidden="false" customHeight="false" outlineLevel="0" collapsed="false">
      <c r="A5" s="5" t="s">
        <v>7</v>
      </c>
      <c r="B5" s="6" t="n">
        <v>100</v>
      </c>
      <c r="D5" s="5" t="s">
        <v>8</v>
      </c>
      <c r="E5" s="7" t="n">
        <f aca="false">B5*B6*B7</f>
        <v>125000</v>
      </c>
      <c r="F5" s="7" t="n">
        <f aca="false">B5*B6*B7</f>
        <v>125000</v>
      </c>
    </row>
    <row r="6" customFormat="false" ht="15" hidden="false" customHeight="false" outlineLevel="0" collapsed="false">
      <c r="A6" s="5" t="s">
        <v>9</v>
      </c>
      <c r="B6" s="8" t="n">
        <v>25</v>
      </c>
      <c r="D6" s="5" t="s">
        <v>10</v>
      </c>
      <c r="E6" s="7" t="n">
        <f aca="false">E5*0.6</f>
        <v>75000</v>
      </c>
      <c r="F6" s="7" t="n">
        <f aca="false">MIN(B8*80,800)*12</f>
        <v>9600</v>
      </c>
    </row>
    <row r="7" customFormat="false" ht="15" hidden="false" customHeight="false" outlineLevel="0" collapsed="false">
      <c r="A7" s="5" t="s">
        <v>11</v>
      </c>
      <c r="B7" s="8" t="n">
        <v>50</v>
      </c>
      <c r="D7" s="5" t="s">
        <v>12</v>
      </c>
      <c r="E7" s="7" t="n">
        <f aca="false">B16*12</f>
        <v>1800</v>
      </c>
      <c r="F7" s="7" t="n">
        <f aca="false">B16*12</f>
        <v>1800</v>
      </c>
    </row>
    <row r="8" customFormat="false" ht="15" hidden="false" customHeight="false" outlineLevel="0" collapsed="false">
      <c r="A8" s="5" t="s">
        <v>13</v>
      </c>
      <c r="B8" s="8" t="n">
        <v>10</v>
      </c>
      <c r="D8" s="5" t="s">
        <v>14</v>
      </c>
      <c r="E8" s="7" t="n">
        <f aca="false">E5-E6-E7</f>
        <v>48200</v>
      </c>
      <c r="F8" s="7" t="n">
        <f aca="false">F5-F6-F7</f>
        <v>113600</v>
      </c>
    </row>
    <row r="9" customFormat="false" ht="15" hidden="false" customHeight="false" outlineLevel="0" collapsed="false">
      <c r="D9" s="5" t="s">
        <v>15</v>
      </c>
      <c r="E9" s="7" t="n">
        <f aca="false">E8*B19</f>
        <v>7374.6</v>
      </c>
      <c r="F9" s="7" t="n">
        <f aca="false">F8*B19</f>
        <v>17380.8</v>
      </c>
    </row>
    <row r="10" customFormat="false" ht="15" hidden="false" customHeight="false" outlineLevel="0" collapsed="false">
      <c r="A10" s="3" t="s">
        <v>16</v>
      </c>
      <c r="B10" s="3" t="s">
        <v>17</v>
      </c>
      <c r="D10" s="5" t="s">
        <v>18</v>
      </c>
      <c r="E10" s="7" t="n">
        <f aca="false">E8*B20</f>
        <v>10604</v>
      </c>
      <c r="F10" s="7" t="n">
        <f aca="false">F8*B20</f>
        <v>24992</v>
      </c>
    </row>
    <row r="11" customFormat="false" ht="15" hidden="false" customHeight="false" outlineLevel="0" collapsed="false">
      <c r="A11" s="5" t="s">
        <v>19</v>
      </c>
      <c r="B11" s="6" t="n">
        <v>150</v>
      </c>
      <c r="D11" s="9" t="s">
        <v>20</v>
      </c>
      <c r="E11" s="10" t="n">
        <f aca="false">E8-E9-E10</f>
        <v>30221.4</v>
      </c>
      <c r="F11" s="10" t="n">
        <f aca="false">F8-F9-F10</f>
        <v>71227.2</v>
      </c>
    </row>
    <row r="12" customFormat="false" ht="15" hidden="false" customHeight="false" outlineLevel="0" collapsed="false">
      <c r="A12" s="5" t="s">
        <v>21</v>
      </c>
      <c r="B12" s="6" t="n">
        <v>0</v>
      </c>
      <c r="D12" s="5" t="s">
        <v>22</v>
      </c>
      <c r="E12" s="7" t="n">
        <f aca="false">E11/12</f>
        <v>2518.45</v>
      </c>
      <c r="F12" s="7" t="n">
        <f aca="false">F11/12</f>
        <v>5935.6</v>
      </c>
    </row>
    <row r="13" customFormat="false" ht="15" hidden="false" customHeight="false" outlineLevel="0" collapsed="false">
      <c r="A13" s="5" t="s">
        <v>23</v>
      </c>
      <c r="B13" s="6" t="n">
        <v>0</v>
      </c>
    </row>
    <row r="14" customFormat="false" ht="17.9" hidden="false" customHeight="false" outlineLevel="0" collapsed="false">
      <c r="A14" s="5" t="s">
        <v>24</v>
      </c>
      <c r="B14" s="6" t="n">
        <v>0</v>
      </c>
      <c r="D14" s="11" t="s">
        <v>25</v>
      </c>
      <c r="F14" s="12" t="n">
        <f aca="false">F11-E11</f>
        <v>41005.8</v>
      </c>
    </row>
    <row r="15" customFormat="false" ht="15" hidden="false" customHeight="false" outlineLevel="0" collapsed="false">
      <c r="A15" s="5" t="s">
        <v>26</v>
      </c>
      <c r="B15" s="6" t="n">
        <v>0</v>
      </c>
    </row>
    <row r="16" customFormat="false" ht="15" hidden="false" customHeight="false" outlineLevel="0" collapsed="false">
      <c r="A16" s="4" t="s">
        <v>27</v>
      </c>
      <c r="B16" s="13" t="n">
        <f aca="false">SUM(B11:B15)</f>
        <v>150</v>
      </c>
      <c r="D16" s="5" t="s">
        <v>28</v>
      </c>
      <c r="F16" s="7" t="n">
        <f aca="false">MIN(B8*80,800)/MAX(B8,1)</f>
        <v>80</v>
      </c>
    </row>
    <row r="17" customFormat="false" ht="15" hidden="false" customHeight="false" outlineLevel="0" collapsed="false">
      <c r="D17" s="5" t="s">
        <v>29</v>
      </c>
      <c r="F17" s="14" t="n">
        <f aca="false">IF(F5=0,0,F6/F5)</f>
        <v>0.0768</v>
      </c>
    </row>
    <row r="18" customFormat="false" ht="15" hidden="false" customHeight="false" outlineLevel="0" collapsed="false">
      <c r="A18" s="3" t="s">
        <v>30</v>
      </c>
      <c r="B18" s="3" t="s">
        <v>31</v>
      </c>
    </row>
    <row r="19" customFormat="false" ht="15" hidden="false" customHeight="false" outlineLevel="0" collapsed="false">
      <c r="A19" s="5" t="s">
        <v>32</v>
      </c>
      <c r="B19" s="15" t="n">
        <v>0.153</v>
      </c>
      <c r="D19" s="16" t="s">
        <v>33</v>
      </c>
      <c r="F19" s="17" t="n">
        <f aca="false">(F9+F10)/4</f>
        <v>10593.2</v>
      </c>
    </row>
    <row r="20" customFormat="false" ht="15" hidden="false" customHeight="false" outlineLevel="0" collapsed="false">
      <c r="A20" s="5" t="s">
        <v>34</v>
      </c>
      <c r="B20" s="15" t="n">
        <v>0.22</v>
      </c>
    </row>
  </sheetData>
  <mergeCells count="2">
    <mergeCell ref="A1:F1"/>
    <mergeCell ref="A2:F2"/>
  </mergeCells>
  <conditionalFormatting sqref="F14">
    <cfRule type="cellIs" priority="2" operator="greaterThan" aboveAverage="0" equalAverage="0" bottom="0" percent="0" rank="0" text="" dxfId="0">
      <formula>0</formula>
    </cfRule>
    <cfRule type="cellIs" priority="3" operator="lessThan" aboveAverage="0" equalAverage="0" bottom="0" percent="0" rank="0" text="" dxfId="1">
      <formula>0</formula>
    </cfRule>
  </conditionalFormatting>
  <dataValidations count="4">
    <dataValidation allowBlank="false" errorStyle="stop" operator="between" showDropDown="false" showErrorMessage="false" showInputMessage="false" sqref="B5" type="whole">
      <formula1>0</formula1>
      <formula2>500</formula2>
    </dataValidation>
    <dataValidation allowBlank="false" errorStyle="stop" operator="between" showDropDown="false" showErrorMessage="false" showInputMessage="false" sqref="B6" type="whole">
      <formula1>0</formula1>
      <formula2>60</formula2>
    </dataValidation>
    <dataValidation allowBlank="false" errorStyle="stop" operator="between" showDropDown="false" showErrorMessage="false" showInputMessage="false" sqref="B7" type="whole">
      <formula1>1</formula1>
      <formula2>52</formula2>
    </dataValidation>
    <dataValidation allowBlank="false" errorStyle="stop" operator="between" showDropDown="false" showErrorMessage="false" showInputMessage="false" sqref="B8" type="whole">
      <formula1>0</formula1>
      <formula2>50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N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22"/>
    <col collapsed="false" customWidth="true" hidden="false" outlineLevel="0" max="13" min="2" style="0" width="14"/>
    <col collapsed="false" customWidth="true" hidden="false" outlineLevel="0" max="14" min="14" style="0" width="16"/>
  </cols>
  <sheetData>
    <row r="1" customFormat="false" ht="31.5" hidden="false" customHeight="true" outlineLevel="0" collapsed="false">
      <c r="A1" s="18" t="s">
        <v>35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3" customFormat="false" ht="15" hidden="false" customHeight="false" outlineLevel="0" collapsed="false">
      <c r="A3" s="4" t="s">
        <v>36</v>
      </c>
      <c r="B3" s="4" t="s">
        <v>37</v>
      </c>
      <c r="C3" s="4" t="s">
        <v>38</v>
      </c>
      <c r="D3" s="4" t="s">
        <v>39</v>
      </c>
      <c r="E3" s="4" t="s">
        <v>40</v>
      </c>
      <c r="F3" s="4" t="s">
        <v>41</v>
      </c>
      <c r="G3" s="4" t="s">
        <v>42</v>
      </c>
      <c r="H3" s="4" t="s">
        <v>43</v>
      </c>
      <c r="I3" s="4" t="s">
        <v>44</v>
      </c>
      <c r="J3" s="4" t="s">
        <v>45</v>
      </c>
      <c r="K3" s="4" t="s">
        <v>46</v>
      </c>
      <c r="L3" s="4" t="s">
        <v>47</v>
      </c>
      <c r="M3" s="4" t="s">
        <v>48</v>
      </c>
      <c r="N3" s="3" t="s">
        <v>49</v>
      </c>
    </row>
    <row r="4" customFormat="false" ht="15" hidden="false" customHeight="false" outlineLevel="0" collapsed="false">
      <c r="A4" s="5" t="s">
        <v>50</v>
      </c>
      <c r="B4" s="7" t="n">
        <f aca="false">'Freedom Calculator'!B5*'Freedom Calculator'!B6*'Freedom Calculator'!B7/12</f>
        <v>10416.6666666667</v>
      </c>
      <c r="C4" s="7" t="n">
        <f aca="false">'Freedom Calculator'!B5*'Freedom Calculator'!B6*'Freedom Calculator'!B7/12</f>
        <v>10416.6666666667</v>
      </c>
      <c r="D4" s="7" t="n">
        <f aca="false">'Freedom Calculator'!B5*'Freedom Calculator'!B6*'Freedom Calculator'!B7/12</f>
        <v>10416.6666666667</v>
      </c>
      <c r="E4" s="7" t="n">
        <f aca="false">'Freedom Calculator'!B5*'Freedom Calculator'!B6*'Freedom Calculator'!B7/12</f>
        <v>10416.6666666667</v>
      </c>
      <c r="F4" s="7" t="n">
        <f aca="false">'Freedom Calculator'!B5*'Freedom Calculator'!B6*'Freedom Calculator'!B7/12</f>
        <v>10416.6666666667</v>
      </c>
      <c r="G4" s="7" t="n">
        <f aca="false">'Freedom Calculator'!B5*'Freedom Calculator'!B6*'Freedom Calculator'!B7/12</f>
        <v>10416.6666666667</v>
      </c>
      <c r="H4" s="7" t="n">
        <f aca="false">'Freedom Calculator'!B5*'Freedom Calculator'!B6*'Freedom Calculator'!B7/12</f>
        <v>10416.6666666667</v>
      </c>
      <c r="I4" s="7" t="n">
        <f aca="false">'Freedom Calculator'!B5*'Freedom Calculator'!B6*'Freedom Calculator'!B7/12</f>
        <v>10416.6666666667</v>
      </c>
      <c r="J4" s="7" t="n">
        <f aca="false">'Freedom Calculator'!B5*'Freedom Calculator'!B6*'Freedom Calculator'!B7/12</f>
        <v>10416.6666666667</v>
      </c>
      <c r="K4" s="7" t="n">
        <f aca="false">'Freedom Calculator'!B5*'Freedom Calculator'!B6*'Freedom Calculator'!B7/12</f>
        <v>10416.6666666667</v>
      </c>
      <c r="L4" s="7" t="n">
        <f aca="false">'Freedom Calculator'!B5*'Freedom Calculator'!B6*'Freedom Calculator'!B7/12</f>
        <v>10416.6666666667</v>
      </c>
      <c r="M4" s="7" t="n">
        <f aca="false">'Freedom Calculator'!B5*'Freedom Calculator'!B6*'Freedom Calculator'!B7/12</f>
        <v>10416.6666666667</v>
      </c>
      <c r="N4" s="19" t="n">
        <f aca="false">SUM(B4:M4)</f>
        <v>125000</v>
      </c>
    </row>
    <row r="5" customFormat="false" ht="15" hidden="false" customHeight="false" outlineLevel="0" collapsed="false">
      <c r="A5" s="5" t="s">
        <v>51</v>
      </c>
      <c r="B5" s="7" t="n">
        <f aca="false">MIN('Freedom Calculator'!B8*80,800)</f>
        <v>800</v>
      </c>
      <c r="C5" s="7" t="n">
        <f aca="false">MIN('Freedom Calculator'!B8*80,800)</f>
        <v>800</v>
      </c>
      <c r="D5" s="7" t="n">
        <f aca="false">MIN('Freedom Calculator'!B8*80,800)</f>
        <v>800</v>
      </c>
      <c r="E5" s="7" t="n">
        <f aca="false">MIN('Freedom Calculator'!B8*80,800)</f>
        <v>800</v>
      </c>
      <c r="F5" s="7" t="n">
        <f aca="false">MIN('Freedom Calculator'!B8*80,800)</f>
        <v>800</v>
      </c>
      <c r="G5" s="7" t="n">
        <f aca="false">MIN('Freedom Calculator'!B8*80,800)</f>
        <v>800</v>
      </c>
      <c r="H5" s="7" t="n">
        <f aca="false">MIN('Freedom Calculator'!B8*80,800)</f>
        <v>800</v>
      </c>
      <c r="I5" s="7" t="n">
        <f aca="false">MIN('Freedom Calculator'!B8*80,800)</f>
        <v>800</v>
      </c>
      <c r="J5" s="7" t="n">
        <f aca="false">MIN('Freedom Calculator'!B8*80,800)</f>
        <v>800</v>
      </c>
      <c r="K5" s="7" t="n">
        <f aca="false">MIN('Freedom Calculator'!B8*80,800)</f>
        <v>800</v>
      </c>
      <c r="L5" s="7" t="n">
        <f aca="false">MIN('Freedom Calculator'!B8*80,800)</f>
        <v>800</v>
      </c>
      <c r="M5" s="7" t="n">
        <f aca="false">MIN('Freedom Calculator'!B8*80,800)</f>
        <v>800</v>
      </c>
      <c r="N5" s="19" t="n">
        <f aca="false">SUM(B5:M5)</f>
        <v>9600</v>
      </c>
    </row>
    <row r="6" customFormat="false" ht="15" hidden="false" customHeight="false" outlineLevel="0" collapsed="false">
      <c r="A6" s="5" t="s">
        <v>52</v>
      </c>
      <c r="B6" s="7" t="n">
        <f aca="false">'Freedom Calculator'!B16</f>
        <v>150</v>
      </c>
      <c r="C6" s="7" t="n">
        <f aca="false">'Freedom Calculator'!B16</f>
        <v>150</v>
      </c>
      <c r="D6" s="7" t="n">
        <f aca="false">'Freedom Calculator'!B16</f>
        <v>150</v>
      </c>
      <c r="E6" s="7" t="n">
        <f aca="false">'Freedom Calculator'!B16</f>
        <v>150</v>
      </c>
      <c r="F6" s="7" t="n">
        <f aca="false">'Freedom Calculator'!B16</f>
        <v>150</v>
      </c>
      <c r="G6" s="7" t="n">
        <f aca="false">'Freedom Calculator'!B16</f>
        <v>150</v>
      </c>
      <c r="H6" s="7" t="n">
        <f aca="false">'Freedom Calculator'!B16</f>
        <v>150</v>
      </c>
      <c r="I6" s="7" t="n">
        <f aca="false">'Freedom Calculator'!B16</f>
        <v>150</v>
      </c>
      <c r="J6" s="7" t="n">
        <f aca="false">'Freedom Calculator'!B16</f>
        <v>150</v>
      </c>
      <c r="K6" s="7" t="n">
        <f aca="false">'Freedom Calculator'!B16</f>
        <v>150</v>
      </c>
      <c r="L6" s="7" t="n">
        <f aca="false">'Freedom Calculator'!B16</f>
        <v>150</v>
      </c>
      <c r="M6" s="7" t="n">
        <f aca="false">'Freedom Calculator'!B16</f>
        <v>150</v>
      </c>
      <c r="N6" s="19" t="n">
        <f aca="false">SUM(B6:M6)</f>
        <v>1800</v>
      </c>
    </row>
    <row r="7" customFormat="false" ht="15" hidden="false" customHeight="false" outlineLevel="0" collapsed="false">
      <c r="A7" s="5" t="s">
        <v>53</v>
      </c>
      <c r="B7" s="7" t="n">
        <f aca="false">B4-B5-B6</f>
        <v>9466.66666666667</v>
      </c>
      <c r="C7" s="7" t="n">
        <f aca="false">C4-C5-C6</f>
        <v>9466.66666666667</v>
      </c>
      <c r="D7" s="7" t="n">
        <f aca="false">D4-D5-D6</f>
        <v>9466.66666666667</v>
      </c>
      <c r="E7" s="7" t="n">
        <f aca="false">E4-E5-E6</f>
        <v>9466.66666666667</v>
      </c>
      <c r="F7" s="7" t="n">
        <f aca="false">F4-F5-F6</f>
        <v>9466.66666666667</v>
      </c>
      <c r="G7" s="7" t="n">
        <f aca="false">G4-G5-G6</f>
        <v>9466.66666666667</v>
      </c>
      <c r="H7" s="7" t="n">
        <f aca="false">H4-H5-H6</f>
        <v>9466.66666666667</v>
      </c>
      <c r="I7" s="7" t="n">
        <f aca="false">I4-I5-I6</f>
        <v>9466.66666666667</v>
      </c>
      <c r="J7" s="7" t="n">
        <f aca="false">J4-J5-J6</f>
        <v>9466.66666666667</v>
      </c>
      <c r="K7" s="7" t="n">
        <f aca="false">K4-K5-K6</f>
        <v>9466.66666666667</v>
      </c>
      <c r="L7" s="7" t="n">
        <f aca="false">L4-L5-L6</f>
        <v>9466.66666666667</v>
      </c>
      <c r="M7" s="7" t="n">
        <f aca="false">M4-M5-M6</f>
        <v>9466.66666666667</v>
      </c>
      <c r="N7" s="19" t="n">
        <f aca="false">SUM(B7:M7)</f>
        <v>113600</v>
      </c>
    </row>
    <row r="8" customFormat="false" ht="15" hidden="false" customHeight="false" outlineLevel="0" collapsed="false">
      <c r="A8" s="5" t="s">
        <v>15</v>
      </c>
      <c r="B8" s="7" t="n">
        <f aca="false">B7*'Freedom Calculator'!B19</f>
        <v>1448.4</v>
      </c>
      <c r="C8" s="7" t="n">
        <f aca="false">C7*'Freedom Calculator'!B19</f>
        <v>1448.4</v>
      </c>
      <c r="D8" s="7" t="n">
        <f aca="false">D7*'Freedom Calculator'!B19</f>
        <v>1448.4</v>
      </c>
      <c r="E8" s="7" t="n">
        <f aca="false">E7*'Freedom Calculator'!B19</f>
        <v>1448.4</v>
      </c>
      <c r="F8" s="7" t="n">
        <f aca="false">F7*'Freedom Calculator'!B19</f>
        <v>1448.4</v>
      </c>
      <c r="G8" s="7" t="n">
        <f aca="false">G7*'Freedom Calculator'!B19</f>
        <v>1448.4</v>
      </c>
      <c r="H8" s="7" t="n">
        <f aca="false">H7*'Freedom Calculator'!B19</f>
        <v>1448.4</v>
      </c>
      <c r="I8" s="7" t="n">
        <f aca="false">I7*'Freedom Calculator'!B19</f>
        <v>1448.4</v>
      </c>
      <c r="J8" s="7" t="n">
        <f aca="false">J7*'Freedom Calculator'!B19</f>
        <v>1448.4</v>
      </c>
      <c r="K8" s="7" t="n">
        <f aca="false">K7*'Freedom Calculator'!B19</f>
        <v>1448.4</v>
      </c>
      <c r="L8" s="7" t="n">
        <f aca="false">L7*'Freedom Calculator'!B19</f>
        <v>1448.4</v>
      </c>
      <c r="M8" s="7" t="n">
        <f aca="false">M7*'Freedom Calculator'!B19</f>
        <v>1448.4</v>
      </c>
      <c r="N8" s="19" t="n">
        <f aca="false">SUM(B8:M8)</f>
        <v>17380.8</v>
      </c>
    </row>
    <row r="9" customFormat="false" ht="15" hidden="false" customHeight="false" outlineLevel="0" collapsed="false">
      <c r="A9" s="5" t="s">
        <v>18</v>
      </c>
      <c r="B9" s="7" t="n">
        <f aca="false">B7*'Freedom Calculator'!B20</f>
        <v>2082.66666666667</v>
      </c>
      <c r="C9" s="7" t="n">
        <f aca="false">C7*'Freedom Calculator'!B20</f>
        <v>2082.66666666667</v>
      </c>
      <c r="D9" s="7" t="n">
        <f aca="false">D7*'Freedom Calculator'!B20</f>
        <v>2082.66666666667</v>
      </c>
      <c r="E9" s="7" t="n">
        <f aca="false">E7*'Freedom Calculator'!B20</f>
        <v>2082.66666666667</v>
      </c>
      <c r="F9" s="7" t="n">
        <f aca="false">F7*'Freedom Calculator'!B20</f>
        <v>2082.66666666667</v>
      </c>
      <c r="G9" s="7" t="n">
        <f aca="false">G7*'Freedom Calculator'!B20</f>
        <v>2082.66666666667</v>
      </c>
      <c r="H9" s="7" t="n">
        <f aca="false">H7*'Freedom Calculator'!B20</f>
        <v>2082.66666666667</v>
      </c>
      <c r="I9" s="7" t="n">
        <f aca="false">I7*'Freedom Calculator'!B20</f>
        <v>2082.66666666667</v>
      </c>
      <c r="J9" s="7" t="n">
        <f aca="false">J7*'Freedom Calculator'!B20</f>
        <v>2082.66666666667</v>
      </c>
      <c r="K9" s="7" t="n">
        <f aca="false">K7*'Freedom Calculator'!B20</f>
        <v>2082.66666666667</v>
      </c>
      <c r="L9" s="7" t="n">
        <f aca="false">L7*'Freedom Calculator'!B20</f>
        <v>2082.66666666667</v>
      </c>
      <c r="M9" s="7" t="n">
        <f aca="false">M7*'Freedom Calculator'!B20</f>
        <v>2082.66666666667</v>
      </c>
      <c r="N9" s="19" t="n">
        <f aca="false">SUM(B9:M9)</f>
        <v>24992</v>
      </c>
    </row>
    <row r="10" customFormat="false" ht="15" hidden="false" customHeight="false" outlineLevel="0" collapsed="false">
      <c r="A10" s="20" t="s">
        <v>54</v>
      </c>
      <c r="B10" s="21" t="n">
        <f aca="false">B7-B8-B9</f>
        <v>5935.6</v>
      </c>
      <c r="C10" s="21" t="n">
        <f aca="false">C7-C8-C9</f>
        <v>5935.6</v>
      </c>
      <c r="D10" s="21" t="n">
        <f aca="false">D7-D8-D9</f>
        <v>5935.6</v>
      </c>
      <c r="E10" s="21" t="n">
        <f aca="false">E7-E8-E9</f>
        <v>5935.6</v>
      </c>
      <c r="F10" s="21" t="n">
        <f aca="false">F7-F8-F9</f>
        <v>5935.6</v>
      </c>
      <c r="G10" s="21" t="n">
        <f aca="false">G7-G8-G9</f>
        <v>5935.6</v>
      </c>
      <c r="H10" s="21" t="n">
        <f aca="false">H7-H8-H9</f>
        <v>5935.6</v>
      </c>
      <c r="I10" s="21" t="n">
        <f aca="false">I7-I8-I9</f>
        <v>5935.6</v>
      </c>
      <c r="J10" s="21" t="n">
        <f aca="false">J7-J8-J9</f>
        <v>5935.6</v>
      </c>
      <c r="K10" s="21" t="n">
        <f aca="false">K7-K8-K9</f>
        <v>5935.6</v>
      </c>
      <c r="L10" s="21" t="n">
        <f aca="false">L7-L8-L9</f>
        <v>5935.6</v>
      </c>
      <c r="M10" s="21" t="n">
        <f aca="false">M7-M8-M9</f>
        <v>5935.6</v>
      </c>
      <c r="N10" s="21" t="n">
        <f aca="false">SUM(B10:M10)</f>
        <v>71227.2</v>
      </c>
    </row>
  </sheetData>
  <mergeCells count="1">
    <mergeCell ref="A1:N1"/>
  </mergeCells>
  <conditionalFormatting sqref="B10 C10 D10 E10 F10 G10 H10 I10 J10 K10 L10 M10 N10">
    <cfRule type="cellIs" priority="2" operator="greaterThan" aboveAverage="0" equalAverage="0" bottom="0" percent="0" rank="0" text="" dxfId="0">
      <formula>0</formula>
    </cfRule>
    <cfRule type="cellIs" priority="3" operator="lessThan" aboveAverage="0" equalAverage="0" bottom="0" percent="0" rank="0" text="" dxfId="1">
      <formula>0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LibreOffice/25.8.4.2$Linux_X86_64 LibreOffice_project/580$Build-2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2026-02-06T22:29:38Z</dcterms:created>
  <dc:creator>openpyxl</dc:creator>
  <dc:description/>
  <dc:language>en-US</dc:language>
  <cp:lastModifiedBy/>
  <dcterms:modified xsi:type="dcterms:W3CDTF">2026-02-06T22:29:38Z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